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564 (27-04-2025)\RESPUESTAS\Jardin Botanico\"/>
    </mc:Choice>
  </mc:AlternateContent>
  <bookViews>
    <workbookView xWindow="0" yWindow="0" windowWidth="28800" windowHeight="11730"/>
  </bookViews>
  <sheets>
    <sheet name="AÑO 2024- 2025" sheetId="1" r:id="rId1"/>
  </sheets>
  <definedNames>
    <definedName name="_xlnm._FilterDatabase" localSheetId="0" hidden="1">'AÑO 2024- 2025'!$A$3:$H$61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1" i="1" l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6" i="1"/>
  <c r="G5" i="1"/>
  <c r="G4" i="1"/>
  <c r="F36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F10" i="1"/>
  <c r="F4" i="1"/>
  <c r="F8" i="1"/>
  <c r="F51" i="1"/>
  <c r="F20" i="1"/>
  <c r="F57" i="1"/>
  <c r="F25" i="1"/>
  <c r="F45" i="1"/>
  <c r="F60" i="1"/>
  <c r="F52" i="1"/>
  <c r="F29" i="1"/>
  <c r="F31" i="1"/>
  <c r="F35" i="1"/>
  <c r="F13" i="1"/>
  <c r="F48" i="1"/>
  <c r="F17" i="1"/>
  <c r="F16" i="1"/>
  <c r="F12" i="1"/>
  <c r="F26" i="1"/>
  <c r="F14" i="1"/>
  <c r="F59" i="1"/>
  <c r="F47" i="1"/>
  <c r="F11" i="1"/>
  <c r="F15" i="1"/>
  <c r="F24" i="1"/>
  <c r="F27" i="1"/>
  <c r="F37" i="1"/>
  <c r="F54" i="1"/>
  <c r="F40" i="1"/>
  <c r="F6" i="1"/>
  <c r="F7" i="1"/>
  <c r="F21" i="1"/>
  <c r="F34" i="1"/>
  <c r="F33" i="1"/>
  <c r="F41" i="1"/>
  <c r="F32" i="1"/>
  <c r="F28" i="1"/>
  <c r="F53" i="1"/>
  <c r="F56" i="1"/>
  <c r="F50" i="1"/>
  <c r="F42" i="1"/>
  <c r="F18" i="1"/>
  <c r="F38" i="1"/>
  <c r="F43" i="1"/>
  <c r="F58" i="1"/>
  <c r="F55" i="1"/>
  <c r="F9" i="1"/>
  <c r="F22" i="1"/>
  <c r="F46" i="1"/>
  <c r="F23" i="1"/>
  <c r="F30" i="1"/>
  <c r="F44" i="1"/>
  <c r="F39" i="1"/>
  <c r="F49" i="1"/>
  <c r="F5" i="1"/>
  <c r="F19" i="1"/>
</calcChain>
</file>

<file path=xl/sharedStrings.xml><?xml version="1.0" encoding="utf-8"?>
<sst xmlns="http://schemas.openxmlformats.org/spreadsheetml/2006/main" count="145" uniqueCount="90">
  <si>
    <t>TIPO_DOC</t>
  </si>
  <si>
    <t>NRO DOC</t>
  </si>
  <si>
    <t>NOMBRE FUNC</t>
  </si>
  <si>
    <t>FECHA INGRESO</t>
  </si>
  <si>
    <t>fecha de cumpleaños</t>
  </si>
  <si>
    <t>edad año 2024</t>
  </si>
  <si>
    <t>genero</t>
  </si>
  <si>
    <t>CAICEDO RAMIREZ GUADALUPE</t>
  </si>
  <si>
    <t>m</t>
  </si>
  <si>
    <t>ALVARADO ROA ESTHER JULIETA</t>
  </si>
  <si>
    <t>RODRIGUEZ ANGARITA TANIA ELENA</t>
  </si>
  <si>
    <t>MEJIA LOPEZ NANCY</t>
  </si>
  <si>
    <t>PEÑA SARMIENTO NOHORA PATRICIA</t>
  </si>
  <si>
    <t>GONZALEZ BAQUERO CESAR ANIBAL</t>
  </si>
  <si>
    <t>h</t>
  </si>
  <si>
    <t>CRUZ CASTILLO GONZALO ALONSO</t>
  </si>
  <si>
    <t>PINZON OSORIO CLAUDIA ALEXANDRA</t>
  </si>
  <si>
    <t>CARDENAS MENDOZA EDWIN ENRIQUE</t>
  </si>
  <si>
    <t>ARDILA OCHOA JANETH</t>
  </si>
  <si>
    <t>SANDOVAL RICO LUIS ALFONSO</t>
  </si>
  <si>
    <t>VELASQUEZ GOMEZ JAIRO</t>
  </si>
  <si>
    <t>PARDO ROJAS JOSE GUILLERMO</t>
  </si>
  <si>
    <t>MARTINEZ LEAL ARMANDO</t>
  </si>
  <si>
    <t>CABALLERO RODRIGUEZ LUCIO ALFREDO</t>
  </si>
  <si>
    <t>PALACIOS  RODRIGUEZ JOSE MOISES</t>
  </si>
  <si>
    <t>RODRIGUEZ MARTINEZ NESTOR</t>
  </si>
  <si>
    <t>VARGAS SERRANO ANDREA ISABEL</t>
  </si>
  <si>
    <t>SALAZAR CHIVATA DIANA CAROLINA</t>
  </si>
  <si>
    <t>GARCIA CELY PEDRO JOSE</t>
  </si>
  <si>
    <t>HERNANDEZ SERRANO OSCAR JAVIER</t>
  </si>
  <si>
    <t>ORTIZ ZULUAGA ALBEIRO</t>
  </si>
  <si>
    <t>HERRERA BARRERA JUAN PABLO</t>
  </si>
  <si>
    <t>HERRERA NARINO ELIZABETH</t>
  </si>
  <si>
    <t>CAMACHO OVIEDO FELIX</t>
  </si>
  <si>
    <t>AMAYA GONZALEZ JOSE ALBERTO</t>
  </si>
  <si>
    <t>ALVAREZ LUCERO GERMAN DARIO</t>
  </si>
  <si>
    <t>NARANJO VELASCO SEGUNDO OCTAVIO</t>
  </si>
  <si>
    <t>SANDOVAL JIMENEZ JULIO ANDRES</t>
  </si>
  <si>
    <t>LOZADA TRIANA ALBA AMPARO</t>
  </si>
  <si>
    <t>FORERO RAMIREZ LUZ MARINA</t>
  </si>
  <si>
    <t>CRUZ LOPEZ JOSE ALEXANDER</t>
  </si>
  <si>
    <t>BELTRAN LINARES JOSE FABIAN</t>
  </si>
  <si>
    <t>AREVALO ALVARADO FANNY</t>
  </si>
  <si>
    <t>PIÑEROS VANEGAS DIANA CAROLINA</t>
  </si>
  <si>
    <t>VILLANUEVA TAMAYO BORIS STEFAN</t>
  </si>
  <si>
    <t>BELTRAN DIAZ MAIRA ALEXANDRA</t>
  </si>
  <si>
    <t>FLOREZ BECERRA BAYRON EDUARDO</t>
  </si>
  <si>
    <t>AREVALO MARTINEZ GILDARDO ANTONIO</t>
  </si>
  <si>
    <t>BOLIVAR FERRUCHO LUIS GABRIEL</t>
  </si>
  <si>
    <t>BRIÑEZ MONROY ANGELI TATIANA</t>
  </si>
  <si>
    <t>RINCON GARCIA LUIS OSCAR</t>
  </si>
  <si>
    <t>ARRIETA ARROYO MERLY JUDITH</t>
  </si>
  <si>
    <t>LOAIZA GUTIERREZ FERNEY</t>
  </si>
  <si>
    <t>HERNANDEZ GALINDO HUGO HARRISON</t>
  </si>
  <si>
    <t>LOPEZ ALVAREZ STEFANY</t>
  </si>
  <si>
    <t>GARCIA DAVILA MARIA CLAUDIA</t>
  </si>
  <si>
    <t>SAENZ MORALES FREDY ALEXANDER</t>
  </si>
  <si>
    <t>WILCHES QUINTANA NUBIA LUCIA</t>
  </si>
  <si>
    <t>PHILLIPS BERNAL JUAN FERNANDO</t>
  </si>
  <si>
    <t>ENRIQUEZ GUAVITA LUZ MYRIAM</t>
  </si>
  <si>
    <t>VELASQUEZ ESPEJO RAFAEL RICARDO</t>
  </si>
  <si>
    <t>CALA TORRES JOHAN SEBASTIAN</t>
  </si>
  <si>
    <t>RUEDA PIMENTEL HERMAN GIOVANNI</t>
  </si>
  <si>
    <t>AMAYA IBARRA LAURA PAOLA</t>
  </si>
  <si>
    <t>AGUDELO VELASQUEZ LEIDY PAOLA</t>
  </si>
  <si>
    <t>ARENAS RINCON YURY MERCEDES</t>
  </si>
  <si>
    <t>preprension</t>
  </si>
  <si>
    <t>hombres</t>
  </si>
  <si>
    <t>mujeres</t>
  </si>
  <si>
    <t>SERVIDORES PUBLICOS DE PLANTA</t>
  </si>
  <si>
    <t>edad año 2025</t>
  </si>
  <si>
    <t>TORRES FORERO SANDRA MARCELA</t>
  </si>
  <si>
    <t>M</t>
  </si>
  <si>
    <t>Detalle</t>
  </si>
  <si>
    <t>Cantidad 2024</t>
  </si>
  <si>
    <t>Cantidad 2025</t>
  </si>
  <si>
    <t xml:space="preserve"> Mujeres cabeza de familia.</t>
  </si>
  <si>
    <t xml:space="preserve"> Población rural.</t>
  </si>
  <si>
    <t xml:space="preserve"> Víctimas del conflicto.</t>
  </si>
  <si>
    <t xml:space="preserve"> Migrantes.</t>
  </si>
  <si>
    <t xml:space="preserve"> Reincorporados.</t>
  </si>
  <si>
    <t xml:space="preserve"> Personas con discapacidad.</t>
  </si>
  <si>
    <t xml:space="preserve"> Víctimas de violencias basadas en género.</t>
  </si>
  <si>
    <t xml:space="preserve"> Población indígena.</t>
  </si>
  <si>
    <t xml:space="preserve"> Población negra.</t>
  </si>
  <si>
    <t xml:space="preserve"> Afrocolombiana.</t>
  </si>
  <si>
    <t xml:space="preserve"> Raizal.</t>
  </si>
  <si>
    <t xml:space="preserve"> Palenqueros.</t>
  </si>
  <si>
    <t xml:space="preserve"> Personas mayores de 50</t>
  </si>
  <si>
    <t xml:space="preserve"> Los jóvenes hasta los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</si>
</sst>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 Unicode MS"/>
    </font>
    <font>
      <sz val="12"/>
      <color rgb="FF00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0" fontId="0" fillId="2" borderId="0" xfId="0" applyFill="1" applyAlignment="1">
      <alignment horizontal="center" wrapText="1"/>
    </xf>
    <xf numFmtId="0" fontId="3" fillId="2" borderId="1" xfId="0" applyFont="1" applyFill="1" applyBorder="1" applyAlignment="1">
      <alignment vertical="center"/>
    </xf>
    <xf numFmtId="0" fontId="0" fillId="2" borderId="1" xfId="0" applyFill="1" applyBorder="1"/>
    <xf numFmtId="14" fontId="0" fillId="2" borderId="1" xfId="0" applyNumberFormat="1" applyFill="1" applyBorder="1"/>
    <xf numFmtId="1" fontId="0" fillId="2" borderId="1" xfId="0" applyNumberFormat="1" applyFill="1" applyBorder="1"/>
    <xf numFmtId="1" fontId="0" fillId="2" borderId="0" xfId="0" applyNumberFormat="1" applyFill="1" applyBorder="1"/>
    <xf numFmtId="1" fontId="0" fillId="2" borderId="0" xfId="0" applyNumberFormat="1" applyFill="1"/>
    <xf numFmtId="1" fontId="1" fillId="2" borderId="1" xfId="0" applyNumberFormat="1" applyFont="1" applyFill="1" applyBorder="1"/>
    <xf numFmtId="0" fontId="0" fillId="2" borderId="0" xfId="0" applyFill="1" applyBorder="1"/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" fontId="0" fillId="3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abSelected="1" topLeftCell="A50" workbookViewId="0">
      <selection activeCell="H86" sqref="H86"/>
    </sheetView>
  </sheetViews>
  <sheetFormatPr baseColWidth="10" defaultColWidth="11.375" defaultRowHeight="14.25"/>
  <cols>
    <col min="1" max="2" width="11.375" style="1"/>
    <col min="3" max="3" width="40.125" style="1" bestFit="1" customWidth="1"/>
    <col min="4" max="4" width="15" style="1" bestFit="1" customWidth="1"/>
    <col min="5" max="8" width="15" style="1" customWidth="1"/>
    <col min="9" max="16384" width="11.375" style="1"/>
  </cols>
  <sheetData>
    <row r="1" spans="1:8">
      <c r="B1" s="1" t="s">
        <v>69</v>
      </c>
    </row>
    <row r="3" spans="1:8" s="4" customFormat="1" ht="28.5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70</v>
      </c>
      <c r="H3" s="3" t="s">
        <v>6</v>
      </c>
    </row>
    <row r="4" spans="1:8">
      <c r="A4" s="5">
        <v>1</v>
      </c>
      <c r="B4" s="6">
        <v>1030562288</v>
      </c>
      <c r="C4" s="6" t="s">
        <v>64</v>
      </c>
      <c r="D4" s="7">
        <v>45512</v>
      </c>
      <c r="E4" s="7">
        <v>32754</v>
      </c>
      <c r="F4" s="8">
        <f>2024-1989</f>
        <v>35</v>
      </c>
      <c r="G4" s="8">
        <f>+F4+1</f>
        <v>36</v>
      </c>
      <c r="H4" s="8" t="s">
        <v>8</v>
      </c>
    </row>
    <row r="5" spans="1:8">
      <c r="A5" s="5">
        <f>+A4+1</f>
        <v>2</v>
      </c>
      <c r="B5" s="6">
        <v>51975699</v>
      </c>
      <c r="C5" s="6" t="s">
        <v>9</v>
      </c>
      <c r="D5" s="7">
        <v>35066</v>
      </c>
      <c r="E5" s="7">
        <v>25714</v>
      </c>
      <c r="F5" s="8">
        <f>2024-1970</f>
        <v>54</v>
      </c>
      <c r="G5" s="8">
        <f t="shared" ref="G5:G60" si="0">+F5+1</f>
        <v>55</v>
      </c>
      <c r="H5" s="8" t="s">
        <v>8</v>
      </c>
    </row>
    <row r="6" spans="1:8">
      <c r="A6" s="5">
        <f t="shared" ref="A6:A61" si="1">+A5+1</f>
        <v>3</v>
      </c>
      <c r="B6" s="6">
        <v>79703774</v>
      </c>
      <c r="C6" s="6" t="s">
        <v>35</v>
      </c>
      <c r="D6" s="7">
        <v>43861</v>
      </c>
      <c r="E6" s="7">
        <v>27600</v>
      </c>
      <c r="F6" s="8">
        <f>2024-1975</f>
        <v>49</v>
      </c>
      <c r="G6" s="9">
        <f t="shared" si="0"/>
        <v>50</v>
      </c>
      <c r="H6" s="10" t="s">
        <v>14</v>
      </c>
    </row>
    <row r="7" spans="1:8">
      <c r="A7" s="5">
        <f t="shared" si="1"/>
        <v>4</v>
      </c>
      <c r="B7" s="6">
        <v>79323808</v>
      </c>
      <c r="C7" s="6" t="s">
        <v>34</v>
      </c>
      <c r="D7" s="7">
        <v>43840</v>
      </c>
      <c r="E7" s="7">
        <v>23474</v>
      </c>
      <c r="F7" s="11">
        <f>2024-1964</f>
        <v>60</v>
      </c>
      <c r="G7" s="9"/>
      <c r="H7" s="10" t="s">
        <v>14</v>
      </c>
    </row>
    <row r="8" spans="1:8">
      <c r="A8" s="5">
        <f t="shared" si="1"/>
        <v>5</v>
      </c>
      <c r="B8" s="6">
        <v>1026553771</v>
      </c>
      <c r="C8" s="6" t="s">
        <v>63</v>
      </c>
      <c r="D8" s="7">
        <v>45506</v>
      </c>
      <c r="E8" s="7">
        <v>31947</v>
      </c>
      <c r="F8" s="8">
        <f>2024-1987</f>
        <v>37</v>
      </c>
      <c r="G8" s="8">
        <f t="shared" si="0"/>
        <v>38</v>
      </c>
      <c r="H8" s="8" t="s">
        <v>8</v>
      </c>
    </row>
    <row r="9" spans="1:8">
      <c r="A9" s="5">
        <f t="shared" si="1"/>
        <v>6</v>
      </c>
      <c r="B9" s="6">
        <v>52159549</v>
      </c>
      <c r="C9" s="6" t="s">
        <v>18</v>
      </c>
      <c r="D9" s="7">
        <v>35381</v>
      </c>
      <c r="E9" s="7">
        <v>27641</v>
      </c>
      <c r="F9" s="8">
        <f>2024-1975</f>
        <v>49</v>
      </c>
      <c r="G9" s="8">
        <f t="shared" si="0"/>
        <v>50</v>
      </c>
      <c r="H9" s="8" t="s">
        <v>8</v>
      </c>
    </row>
    <row r="10" spans="1:8">
      <c r="A10" s="5">
        <f t="shared" si="1"/>
        <v>7</v>
      </c>
      <c r="B10" s="6">
        <v>53154411</v>
      </c>
      <c r="C10" s="6" t="s">
        <v>65</v>
      </c>
      <c r="D10" s="7">
        <v>45512</v>
      </c>
      <c r="E10" s="7">
        <v>31273</v>
      </c>
      <c r="F10" s="8">
        <f>2024-1985</f>
        <v>39</v>
      </c>
      <c r="G10" s="8">
        <f t="shared" si="0"/>
        <v>40</v>
      </c>
      <c r="H10" s="8" t="s">
        <v>8</v>
      </c>
    </row>
    <row r="11" spans="1:8">
      <c r="A11" s="5">
        <f t="shared" si="1"/>
        <v>8</v>
      </c>
      <c r="B11" s="6">
        <v>39546380</v>
      </c>
      <c r="C11" s="6" t="s">
        <v>42</v>
      </c>
      <c r="D11" s="7">
        <v>44596</v>
      </c>
      <c r="E11" s="7">
        <v>24946</v>
      </c>
      <c r="F11" s="11">
        <f>2024-1968</f>
        <v>56</v>
      </c>
      <c r="G11" s="8">
        <f t="shared" si="0"/>
        <v>57</v>
      </c>
      <c r="H11" s="17" t="s">
        <v>8</v>
      </c>
    </row>
    <row r="12" spans="1:8">
      <c r="A12" s="5">
        <f t="shared" si="1"/>
        <v>9</v>
      </c>
      <c r="B12" s="6">
        <v>74339486</v>
      </c>
      <c r="C12" s="6" t="s">
        <v>47</v>
      </c>
      <c r="D12" s="7">
        <v>44929</v>
      </c>
      <c r="E12" s="7">
        <v>28799</v>
      </c>
      <c r="F12" s="8">
        <f>2024-1978</f>
        <v>46</v>
      </c>
      <c r="G12" s="9">
        <f t="shared" si="0"/>
        <v>47</v>
      </c>
      <c r="H12" s="10" t="s">
        <v>14</v>
      </c>
    </row>
    <row r="13" spans="1:8">
      <c r="A13" s="5">
        <f t="shared" si="1"/>
        <v>10</v>
      </c>
      <c r="B13" s="6">
        <v>53073799</v>
      </c>
      <c r="C13" s="6" t="s">
        <v>51</v>
      </c>
      <c r="D13" s="7">
        <v>45261</v>
      </c>
      <c r="E13" s="7">
        <v>31014</v>
      </c>
      <c r="F13" s="8">
        <f>2024-1984</f>
        <v>40</v>
      </c>
      <c r="G13" s="8">
        <f t="shared" si="0"/>
        <v>41</v>
      </c>
      <c r="H13" s="17" t="s">
        <v>8</v>
      </c>
    </row>
    <row r="14" spans="1:8">
      <c r="A14" s="5">
        <f t="shared" si="1"/>
        <v>11</v>
      </c>
      <c r="B14" s="6">
        <v>1026257279</v>
      </c>
      <c r="C14" s="6" t="s">
        <v>45</v>
      </c>
      <c r="D14" s="7">
        <v>44805</v>
      </c>
      <c r="E14" s="7">
        <v>32038</v>
      </c>
      <c r="F14" s="8">
        <f>2024-1987</f>
        <v>37</v>
      </c>
      <c r="G14" s="8">
        <f t="shared" si="0"/>
        <v>38</v>
      </c>
      <c r="H14" s="17" t="s">
        <v>8</v>
      </c>
    </row>
    <row r="15" spans="1:8">
      <c r="A15" s="5">
        <f t="shared" si="1"/>
        <v>12</v>
      </c>
      <c r="B15" s="6">
        <v>1069721676</v>
      </c>
      <c r="C15" s="6" t="s">
        <v>41</v>
      </c>
      <c r="D15" s="7">
        <v>44593</v>
      </c>
      <c r="E15" s="7">
        <v>32104</v>
      </c>
      <c r="F15" s="8">
        <f>2024-1987</f>
        <v>37</v>
      </c>
      <c r="G15" s="9">
        <f t="shared" si="0"/>
        <v>38</v>
      </c>
      <c r="H15" s="10" t="s">
        <v>14</v>
      </c>
    </row>
    <row r="16" spans="1:8">
      <c r="A16" s="5">
        <f t="shared" si="1"/>
        <v>13</v>
      </c>
      <c r="B16" s="6">
        <v>79887359</v>
      </c>
      <c r="C16" s="6" t="s">
        <v>48</v>
      </c>
      <c r="D16" s="7">
        <v>45105</v>
      </c>
      <c r="E16" s="7">
        <v>27189</v>
      </c>
      <c r="F16" s="8">
        <f>2024-1974</f>
        <v>50</v>
      </c>
      <c r="G16" s="9">
        <f t="shared" si="0"/>
        <v>51</v>
      </c>
      <c r="H16" s="10" t="s">
        <v>14</v>
      </c>
    </row>
    <row r="17" spans="1:8">
      <c r="A17" s="5">
        <f t="shared" si="1"/>
        <v>14</v>
      </c>
      <c r="B17" s="6">
        <v>52917331</v>
      </c>
      <c r="C17" s="6" t="s">
        <v>49</v>
      </c>
      <c r="D17" s="7">
        <v>45170</v>
      </c>
      <c r="E17" s="7">
        <v>31092</v>
      </c>
      <c r="F17" s="8">
        <f>2024-1985</f>
        <v>39</v>
      </c>
      <c r="G17" s="8">
        <f t="shared" si="0"/>
        <v>40</v>
      </c>
      <c r="H17" s="17" t="s">
        <v>8</v>
      </c>
    </row>
    <row r="18" spans="1:8">
      <c r="A18" s="5">
        <f t="shared" si="1"/>
        <v>15</v>
      </c>
      <c r="B18" s="6">
        <v>79325130</v>
      </c>
      <c r="C18" s="6" t="s">
        <v>23</v>
      </c>
      <c r="D18" s="7">
        <v>39561</v>
      </c>
      <c r="E18" s="7">
        <v>23684</v>
      </c>
      <c r="F18" s="11">
        <f>2024-1964</f>
        <v>60</v>
      </c>
      <c r="G18" s="9">
        <f t="shared" si="0"/>
        <v>61</v>
      </c>
      <c r="H18" s="10" t="s">
        <v>14</v>
      </c>
    </row>
    <row r="19" spans="1:8">
      <c r="A19" s="5">
        <f t="shared" si="1"/>
        <v>16</v>
      </c>
      <c r="B19" s="6">
        <v>31838162</v>
      </c>
      <c r="C19" s="6" t="s">
        <v>7</v>
      </c>
      <c r="D19" s="7">
        <v>35051</v>
      </c>
      <c r="E19" s="7">
        <v>21736</v>
      </c>
      <c r="F19" s="11">
        <f>2024-1959</f>
        <v>65</v>
      </c>
      <c r="G19" s="8">
        <f t="shared" si="0"/>
        <v>66</v>
      </c>
      <c r="H19" s="17" t="s">
        <v>8</v>
      </c>
    </row>
    <row r="20" spans="1:8">
      <c r="A20" s="5">
        <f t="shared" si="1"/>
        <v>17</v>
      </c>
      <c r="B20" s="6">
        <v>80795532</v>
      </c>
      <c r="C20" s="6" t="s">
        <v>61</v>
      </c>
      <c r="D20" s="7">
        <v>45505</v>
      </c>
      <c r="E20" s="7">
        <v>31005</v>
      </c>
      <c r="F20" s="8">
        <f>2024-1984</f>
        <v>40</v>
      </c>
      <c r="G20" s="9">
        <f t="shared" si="0"/>
        <v>41</v>
      </c>
      <c r="H20" s="10" t="s">
        <v>14</v>
      </c>
    </row>
    <row r="21" spans="1:8">
      <c r="A21" s="5">
        <f t="shared" si="1"/>
        <v>18</v>
      </c>
      <c r="B21" s="6">
        <v>1033703092</v>
      </c>
      <c r="C21" s="6" t="s">
        <v>33</v>
      </c>
      <c r="D21" s="7">
        <v>43665</v>
      </c>
      <c r="E21" s="7">
        <v>32453</v>
      </c>
      <c r="F21" s="8">
        <f>2024-1988</f>
        <v>36</v>
      </c>
      <c r="G21" s="9">
        <f t="shared" si="0"/>
        <v>37</v>
      </c>
      <c r="H21" s="10" t="s">
        <v>14</v>
      </c>
    </row>
    <row r="22" spans="1:8">
      <c r="A22" s="5">
        <f t="shared" si="1"/>
        <v>19</v>
      </c>
      <c r="B22" s="6">
        <v>5971616</v>
      </c>
      <c r="C22" s="6" t="s">
        <v>17</v>
      </c>
      <c r="D22" s="7">
        <v>35324</v>
      </c>
      <c r="E22" s="7">
        <v>27010</v>
      </c>
      <c r="F22" s="8">
        <f>2024-1973</f>
        <v>51</v>
      </c>
      <c r="G22" s="9">
        <f t="shared" si="0"/>
        <v>52</v>
      </c>
      <c r="H22" s="10" t="s">
        <v>14</v>
      </c>
    </row>
    <row r="23" spans="1:8">
      <c r="A23" s="5">
        <f t="shared" si="1"/>
        <v>20</v>
      </c>
      <c r="B23" s="6">
        <v>3065131</v>
      </c>
      <c r="C23" s="6" t="s">
        <v>15</v>
      </c>
      <c r="D23" s="7">
        <v>35299</v>
      </c>
      <c r="E23" s="7">
        <v>26994</v>
      </c>
      <c r="F23" s="8">
        <f>2024-1973</f>
        <v>51</v>
      </c>
      <c r="G23" s="9">
        <f t="shared" si="0"/>
        <v>52</v>
      </c>
      <c r="H23" s="10" t="s">
        <v>14</v>
      </c>
    </row>
    <row r="24" spans="1:8">
      <c r="A24" s="5">
        <f t="shared" si="1"/>
        <v>21</v>
      </c>
      <c r="B24" s="6">
        <v>1056612731</v>
      </c>
      <c r="C24" s="6" t="s">
        <v>40</v>
      </c>
      <c r="D24" s="7">
        <v>44593</v>
      </c>
      <c r="E24" s="7">
        <v>32595</v>
      </c>
      <c r="F24" s="8">
        <f>2024-1989</f>
        <v>35</v>
      </c>
      <c r="G24" s="9">
        <f t="shared" si="0"/>
        <v>36</v>
      </c>
      <c r="H24" s="10" t="s">
        <v>14</v>
      </c>
    </row>
    <row r="25" spans="1:8">
      <c r="A25" s="5">
        <f t="shared" si="1"/>
        <v>22</v>
      </c>
      <c r="B25" s="6">
        <v>52260278</v>
      </c>
      <c r="C25" s="6" t="s">
        <v>59</v>
      </c>
      <c r="D25" s="7">
        <v>45475</v>
      </c>
      <c r="E25" s="7">
        <v>27566</v>
      </c>
      <c r="F25" s="8">
        <f>2024-1975</f>
        <v>49</v>
      </c>
      <c r="G25" s="8">
        <f t="shared" si="0"/>
        <v>50</v>
      </c>
      <c r="H25" s="8" t="s">
        <v>8</v>
      </c>
    </row>
    <row r="26" spans="1:8">
      <c r="A26" s="5">
        <f t="shared" si="1"/>
        <v>23</v>
      </c>
      <c r="B26" s="6">
        <v>1022428936</v>
      </c>
      <c r="C26" s="6" t="s">
        <v>46</v>
      </c>
      <c r="D26" s="7">
        <v>44837</v>
      </c>
      <c r="E26" s="7">
        <v>35628</v>
      </c>
      <c r="F26" s="8">
        <f>2024-1997</f>
        <v>27</v>
      </c>
      <c r="G26" s="9">
        <f t="shared" si="0"/>
        <v>28</v>
      </c>
      <c r="H26" s="10" t="s">
        <v>14</v>
      </c>
    </row>
    <row r="27" spans="1:8">
      <c r="A27" s="5">
        <f t="shared" si="1"/>
        <v>24</v>
      </c>
      <c r="B27" s="6">
        <v>52340837</v>
      </c>
      <c r="C27" s="6" t="s">
        <v>39</v>
      </c>
      <c r="D27" s="7">
        <v>44558</v>
      </c>
      <c r="E27" s="7">
        <v>27091</v>
      </c>
      <c r="F27" s="8">
        <f>2024-1974</f>
        <v>50</v>
      </c>
      <c r="G27" s="8">
        <f t="shared" si="0"/>
        <v>51</v>
      </c>
      <c r="H27" s="17" t="s">
        <v>8</v>
      </c>
    </row>
    <row r="28" spans="1:8">
      <c r="A28" s="5">
        <f t="shared" si="1"/>
        <v>25</v>
      </c>
      <c r="B28" s="6">
        <v>80451701</v>
      </c>
      <c r="C28" s="6" t="s">
        <v>28</v>
      </c>
      <c r="D28" s="7">
        <v>42186</v>
      </c>
      <c r="E28" s="7">
        <v>25076</v>
      </c>
      <c r="F28" s="8">
        <f>2024-1968</f>
        <v>56</v>
      </c>
      <c r="G28" s="9">
        <f t="shared" si="0"/>
        <v>57</v>
      </c>
      <c r="H28" s="10" t="s">
        <v>14</v>
      </c>
    </row>
    <row r="29" spans="1:8">
      <c r="A29" s="5">
        <f t="shared" si="1"/>
        <v>26</v>
      </c>
      <c r="B29" s="6">
        <v>39790569</v>
      </c>
      <c r="C29" s="6" t="s">
        <v>55</v>
      </c>
      <c r="D29" s="7">
        <v>45415</v>
      </c>
      <c r="E29" s="7">
        <v>26248</v>
      </c>
      <c r="F29" s="8">
        <f>2024-1971</f>
        <v>53</v>
      </c>
      <c r="G29" s="8">
        <f t="shared" si="0"/>
        <v>54</v>
      </c>
      <c r="H29" s="8" t="s">
        <v>8</v>
      </c>
    </row>
    <row r="30" spans="1:8">
      <c r="A30" s="5">
        <f t="shared" si="1"/>
        <v>27</v>
      </c>
      <c r="B30" s="6">
        <v>11388418</v>
      </c>
      <c r="C30" s="6" t="s">
        <v>13</v>
      </c>
      <c r="D30" s="7">
        <v>35195</v>
      </c>
      <c r="E30" s="7">
        <v>25881</v>
      </c>
      <c r="F30" s="8">
        <f>2024-1970</f>
        <v>54</v>
      </c>
      <c r="G30" s="9">
        <f t="shared" si="0"/>
        <v>55</v>
      </c>
      <c r="H30" s="10" t="s">
        <v>14</v>
      </c>
    </row>
    <row r="31" spans="1:8">
      <c r="A31" s="5">
        <f t="shared" si="1"/>
        <v>28</v>
      </c>
      <c r="B31" s="6">
        <v>79687097</v>
      </c>
      <c r="C31" s="6" t="s">
        <v>53</v>
      </c>
      <c r="D31" s="7">
        <v>45293</v>
      </c>
      <c r="E31" s="7">
        <v>27471</v>
      </c>
      <c r="F31" s="8">
        <f>2024-1975</f>
        <v>49</v>
      </c>
      <c r="G31" s="9">
        <f t="shared" si="0"/>
        <v>50</v>
      </c>
      <c r="H31" s="10" t="s">
        <v>14</v>
      </c>
    </row>
    <row r="32" spans="1:8">
      <c r="A32" s="5">
        <f t="shared" si="1"/>
        <v>29</v>
      </c>
      <c r="B32" s="6">
        <v>79813559</v>
      </c>
      <c r="C32" s="6" t="s">
        <v>29</v>
      </c>
      <c r="D32" s="7">
        <v>43102</v>
      </c>
      <c r="E32" s="7">
        <v>28724</v>
      </c>
      <c r="F32" s="8">
        <f>2024-1978</f>
        <v>46</v>
      </c>
      <c r="G32" s="9">
        <f t="shared" si="0"/>
        <v>47</v>
      </c>
      <c r="H32" s="10" t="s">
        <v>14</v>
      </c>
    </row>
    <row r="33" spans="1:8">
      <c r="A33" s="5">
        <f t="shared" si="1"/>
        <v>30</v>
      </c>
      <c r="B33" s="6">
        <v>79898013</v>
      </c>
      <c r="C33" s="6" t="s">
        <v>31</v>
      </c>
      <c r="D33" s="7">
        <v>43374</v>
      </c>
      <c r="E33" s="7">
        <v>28787</v>
      </c>
      <c r="F33" s="8">
        <f>2024-1978</f>
        <v>46</v>
      </c>
      <c r="G33" s="9">
        <f t="shared" si="0"/>
        <v>47</v>
      </c>
      <c r="H33" s="10" t="s">
        <v>14</v>
      </c>
    </row>
    <row r="34" spans="1:8">
      <c r="A34" s="5">
        <f t="shared" si="1"/>
        <v>31</v>
      </c>
      <c r="B34" s="6">
        <v>52157849</v>
      </c>
      <c r="C34" s="6" t="s">
        <v>32</v>
      </c>
      <c r="D34" s="7">
        <v>43451</v>
      </c>
      <c r="E34" s="7">
        <v>27186</v>
      </c>
      <c r="F34" s="8">
        <f>2024-1974</f>
        <v>50</v>
      </c>
      <c r="G34" s="8">
        <f t="shared" si="0"/>
        <v>51</v>
      </c>
      <c r="H34" s="8" t="s">
        <v>8</v>
      </c>
    </row>
    <row r="35" spans="1:8">
      <c r="A35" s="5">
        <f t="shared" si="1"/>
        <v>32</v>
      </c>
      <c r="B35" s="6">
        <v>97425447</v>
      </c>
      <c r="C35" s="6" t="s">
        <v>52</v>
      </c>
      <c r="D35" s="7">
        <v>45261</v>
      </c>
      <c r="E35" s="7">
        <v>27908</v>
      </c>
      <c r="F35" s="8">
        <f>2024-1976</f>
        <v>48</v>
      </c>
      <c r="G35" s="9">
        <f t="shared" si="0"/>
        <v>49</v>
      </c>
      <c r="H35" s="10" t="s">
        <v>14</v>
      </c>
    </row>
    <row r="36" spans="1:8">
      <c r="A36" s="5">
        <f t="shared" si="1"/>
        <v>33</v>
      </c>
      <c r="B36" s="6">
        <v>1030604307</v>
      </c>
      <c r="C36" s="6" t="s">
        <v>54</v>
      </c>
      <c r="D36" s="7">
        <v>45356</v>
      </c>
      <c r="E36" s="7">
        <v>33589</v>
      </c>
      <c r="F36" s="8">
        <f>2024-1991</f>
        <v>33</v>
      </c>
      <c r="G36" s="8">
        <f t="shared" si="0"/>
        <v>34</v>
      </c>
      <c r="H36" s="8" t="s">
        <v>8</v>
      </c>
    </row>
    <row r="37" spans="1:8">
      <c r="A37" s="5">
        <f t="shared" si="1"/>
        <v>34</v>
      </c>
      <c r="B37" s="6">
        <v>38256263</v>
      </c>
      <c r="C37" s="6" t="s">
        <v>38</v>
      </c>
      <c r="D37" s="7">
        <v>44347</v>
      </c>
      <c r="E37" s="7">
        <v>23139</v>
      </c>
      <c r="F37" s="11">
        <f>2024-1963</f>
        <v>61</v>
      </c>
      <c r="G37" s="8">
        <f t="shared" si="0"/>
        <v>62</v>
      </c>
      <c r="H37" s="17" t="s">
        <v>8</v>
      </c>
    </row>
    <row r="38" spans="1:8">
      <c r="A38" s="5">
        <f t="shared" si="1"/>
        <v>35</v>
      </c>
      <c r="B38" s="6">
        <v>11433293</v>
      </c>
      <c r="C38" s="6" t="s">
        <v>22</v>
      </c>
      <c r="D38" s="7">
        <v>35445</v>
      </c>
      <c r="E38" s="7">
        <v>22846</v>
      </c>
      <c r="F38" s="11">
        <f>2024-1962</f>
        <v>62</v>
      </c>
      <c r="G38" s="9">
        <f t="shared" si="0"/>
        <v>63</v>
      </c>
      <c r="H38" s="10" t="s">
        <v>14</v>
      </c>
    </row>
    <row r="39" spans="1:8">
      <c r="A39" s="5">
        <f t="shared" si="1"/>
        <v>36</v>
      </c>
      <c r="B39" s="6">
        <v>42076426</v>
      </c>
      <c r="C39" s="6" t="s">
        <v>11</v>
      </c>
      <c r="D39" s="7">
        <v>35096</v>
      </c>
      <c r="E39" s="7">
        <v>24011</v>
      </c>
      <c r="F39" s="11">
        <f>2024-1965</f>
        <v>59</v>
      </c>
      <c r="G39" s="8">
        <f t="shared" si="0"/>
        <v>60</v>
      </c>
      <c r="H39" s="17" t="s">
        <v>8</v>
      </c>
    </row>
    <row r="40" spans="1:8">
      <c r="A40" s="5">
        <f t="shared" si="1"/>
        <v>37</v>
      </c>
      <c r="B40" s="6">
        <v>79751009</v>
      </c>
      <c r="C40" s="6" t="s">
        <v>36</v>
      </c>
      <c r="D40" s="7">
        <v>43892</v>
      </c>
      <c r="E40" s="7">
        <v>27131</v>
      </c>
      <c r="F40" s="8">
        <f>2024-1974</f>
        <v>50</v>
      </c>
      <c r="G40" s="9">
        <f t="shared" si="0"/>
        <v>51</v>
      </c>
      <c r="H40" s="10" t="s">
        <v>14</v>
      </c>
    </row>
    <row r="41" spans="1:8">
      <c r="A41" s="5">
        <f t="shared" si="1"/>
        <v>38</v>
      </c>
      <c r="B41" s="6">
        <v>79922843</v>
      </c>
      <c r="C41" s="6" t="s">
        <v>30</v>
      </c>
      <c r="D41" s="7">
        <v>43374</v>
      </c>
      <c r="E41" s="7">
        <v>29694</v>
      </c>
      <c r="F41" s="8">
        <f>2024-1981</f>
        <v>43</v>
      </c>
      <c r="G41" s="9">
        <f t="shared" si="0"/>
        <v>44</v>
      </c>
      <c r="H41" s="10" t="s">
        <v>14</v>
      </c>
    </row>
    <row r="42" spans="1:8">
      <c r="A42" s="5">
        <f t="shared" si="1"/>
        <v>39</v>
      </c>
      <c r="B42" s="6">
        <v>79644283</v>
      </c>
      <c r="C42" s="6" t="s">
        <v>24</v>
      </c>
      <c r="D42" s="7">
        <v>40424</v>
      </c>
      <c r="E42" s="7">
        <v>26870</v>
      </c>
      <c r="F42" s="8">
        <f>2024-1973</f>
        <v>51</v>
      </c>
      <c r="G42" s="9">
        <f t="shared" si="0"/>
        <v>52</v>
      </c>
      <c r="H42" s="10" t="s">
        <v>14</v>
      </c>
    </row>
    <row r="43" spans="1:8">
      <c r="A43" s="5">
        <f t="shared" si="1"/>
        <v>40</v>
      </c>
      <c r="B43" s="6">
        <v>80499406</v>
      </c>
      <c r="C43" s="6" t="s">
        <v>21</v>
      </c>
      <c r="D43" s="7">
        <v>35415</v>
      </c>
      <c r="E43" s="7">
        <v>26969</v>
      </c>
      <c r="F43" s="8">
        <f>2024-1973</f>
        <v>51</v>
      </c>
      <c r="G43" s="9">
        <f t="shared" si="0"/>
        <v>52</v>
      </c>
      <c r="H43" s="10" t="s">
        <v>14</v>
      </c>
    </row>
    <row r="44" spans="1:8">
      <c r="A44" s="5">
        <f t="shared" si="1"/>
        <v>41</v>
      </c>
      <c r="B44" s="6">
        <v>51649122</v>
      </c>
      <c r="C44" s="6" t="s">
        <v>12</v>
      </c>
      <c r="D44" s="7">
        <v>35156</v>
      </c>
      <c r="E44" s="7">
        <v>22387</v>
      </c>
      <c r="F44" s="11">
        <f>2024-1961</f>
        <v>63</v>
      </c>
      <c r="G44" s="8">
        <f t="shared" si="0"/>
        <v>64</v>
      </c>
      <c r="H44" s="17" t="s">
        <v>8</v>
      </c>
    </row>
    <row r="45" spans="1:8">
      <c r="A45" s="5">
        <f t="shared" si="1"/>
        <v>42</v>
      </c>
      <c r="B45" s="6">
        <v>79942640</v>
      </c>
      <c r="C45" s="6" t="s">
        <v>58</v>
      </c>
      <c r="D45" s="7">
        <v>45460</v>
      </c>
      <c r="E45" s="7">
        <v>28166</v>
      </c>
      <c r="F45" s="8">
        <f>2024-1977</f>
        <v>47</v>
      </c>
      <c r="G45" s="9">
        <f t="shared" si="0"/>
        <v>48</v>
      </c>
      <c r="H45" s="10" t="s">
        <v>14</v>
      </c>
    </row>
    <row r="46" spans="1:8">
      <c r="A46" s="5">
        <f t="shared" si="1"/>
        <v>43</v>
      </c>
      <c r="B46" s="6">
        <v>52171350</v>
      </c>
      <c r="C46" s="6" t="s">
        <v>16</v>
      </c>
      <c r="D46" s="7">
        <v>35309</v>
      </c>
      <c r="E46" s="7">
        <v>26461</v>
      </c>
      <c r="F46" s="8">
        <f>2024-1972</f>
        <v>52</v>
      </c>
      <c r="G46" s="8">
        <f t="shared" si="0"/>
        <v>53</v>
      </c>
      <c r="H46" s="8" t="s">
        <v>8</v>
      </c>
    </row>
    <row r="47" spans="1:8">
      <c r="A47" s="5">
        <f t="shared" si="1"/>
        <v>44</v>
      </c>
      <c r="B47" s="6">
        <v>52518150</v>
      </c>
      <c r="C47" s="6" t="s">
        <v>43</v>
      </c>
      <c r="D47" s="7">
        <v>44735</v>
      </c>
      <c r="E47" s="7">
        <v>30071</v>
      </c>
      <c r="F47" s="8">
        <f>2024-1982</f>
        <v>42</v>
      </c>
      <c r="G47" s="8">
        <f t="shared" si="0"/>
        <v>43</v>
      </c>
      <c r="H47" s="8" t="s">
        <v>8</v>
      </c>
    </row>
    <row r="48" spans="1:8">
      <c r="A48" s="5">
        <f t="shared" si="1"/>
        <v>45</v>
      </c>
      <c r="B48" s="6">
        <v>4266631</v>
      </c>
      <c r="C48" s="6" t="s">
        <v>50</v>
      </c>
      <c r="D48" s="7">
        <v>45170</v>
      </c>
      <c r="E48" s="7">
        <v>29255</v>
      </c>
      <c r="F48" s="8">
        <f>2024-1980</f>
        <v>44</v>
      </c>
      <c r="G48" s="9">
        <f t="shared" si="0"/>
        <v>45</v>
      </c>
      <c r="H48" s="10" t="s">
        <v>14</v>
      </c>
    </row>
    <row r="49" spans="1:8">
      <c r="A49" s="5">
        <f t="shared" si="1"/>
        <v>46</v>
      </c>
      <c r="B49" s="6">
        <v>52056867</v>
      </c>
      <c r="C49" s="6" t="s">
        <v>10</v>
      </c>
      <c r="D49" s="7">
        <v>35096</v>
      </c>
      <c r="E49" s="7">
        <v>26488</v>
      </c>
      <c r="F49" s="8">
        <f>2024-1972</f>
        <v>52</v>
      </c>
      <c r="G49" s="8">
        <f t="shared" si="0"/>
        <v>53</v>
      </c>
      <c r="H49" s="8" t="s">
        <v>8</v>
      </c>
    </row>
    <row r="50" spans="1:8">
      <c r="A50" s="5">
        <f t="shared" si="1"/>
        <v>47</v>
      </c>
      <c r="B50" s="6">
        <v>79644461</v>
      </c>
      <c r="C50" s="6" t="s">
        <v>25</v>
      </c>
      <c r="D50" s="7">
        <v>40725</v>
      </c>
      <c r="E50" s="7">
        <v>26963</v>
      </c>
      <c r="F50" s="8">
        <f>2024-1973</f>
        <v>51</v>
      </c>
      <c r="G50" s="9">
        <f t="shared" si="0"/>
        <v>52</v>
      </c>
      <c r="H50" s="10" t="s">
        <v>14</v>
      </c>
    </row>
    <row r="51" spans="1:8">
      <c r="A51" s="5">
        <f t="shared" si="1"/>
        <v>48</v>
      </c>
      <c r="B51" s="6">
        <v>80018927</v>
      </c>
      <c r="C51" s="6" t="s">
        <v>62</v>
      </c>
      <c r="D51" s="7">
        <v>45505</v>
      </c>
      <c r="E51" s="7">
        <v>28577</v>
      </c>
      <c r="F51" s="8">
        <f>2024-1978</f>
        <v>46</v>
      </c>
      <c r="G51" s="9">
        <f t="shared" si="0"/>
        <v>47</v>
      </c>
      <c r="H51" s="10" t="s">
        <v>14</v>
      </c>
    </row>
    <row r="52" spans="1:8">
      <c r="A52" s="5">
        <f t="shared" si="1"/>
        <v>49</v>
      </c>
      <c r="B52" s="6">
        <v>80882157</v>
      </c>
      <c r="C52" s="6" t="s">
        <v>56</v>
      </c>
      <c r="D52" s="7">
        <v>45418</v>
      </c>
      <c r="E52" s="7">
        <v>31309</v>
      </c>
      <c r="F52" s="8">
        <f>2024-1985</f>
        <v>39</v>
      </c>
      <c r="G52" s="9">
        <f t="shared" si="0"/>
        <v>40</v>
      </c>
      <c r="H52" s="10" t="s">
        <v>14</v>
      </c>
    </row>
    <row r="53" spans="1:8">
      <c r="A53" s="5">
        <f t="shared" si="1"/>
        <v>50</v>
      </c>
      <c r="B53" s="6">
        <v>1022326308</v>
      </c>
      <c r="C53" s="6" t="s">
        <v>27</v>
      </c>
      <c r="D53" s="7">
        <v>42186</v>
      </c>
      <c r="E53" s="7">
        <v>31336</v>
      </c>
      <c r="F53" s="8">
        <f>2024-1985</f>
        <v>39</v>
      </c>
      <c r="G53" s="8">
        <f t="shared" si="0"/>
        <v>40</v>
      </c>
      <c r="H53" s="8" t="s">
        <v>8</v>
      </c>
    </row>
    <row r="54" spans="1:8">
      <c r="A54" s="5">
        <f t="shared" si="1"/>
        <v>51</v>
      </c>
      <c r="B54" s="6">
        <v>79752061</v>
      </c>
      <c r="C54" s="6" t="s">
        <v>37</v>
      </c>
      <c r="D54" s="7">
        <v>43941</v>
      </c>
      <c r="E54" s="7">
        <v>27187</v>
      </c>
      <c r="F54" s="8">
        <f>2024-1974</f>
        <v>50</v>
      </c>
      <c r="G54" s="9">
        <f t="shared" si="0"/>
        <v>51</v>
      </c>
      <c r="H54" s="10" t="s">
        <v>14</v>
      </c>
    </row>
    <row r="55" spans="1:8">
      <c r="A55" s="5">
        <f t="shared" si="1"/>
        <v>52</v>
      </c>
      <c r="B55" s="6">
        <v>79581145</v>
      </c>
      <c r="C55" s="6" t="s">
        <v>19</v>
      </c>
      <c r="D55" s="7">
        <v>35394</v>
      </c>
      <c r="E55" s="7">
        <v>26204</v>
      </c>
      <c r="F55" s="8">
        <f>2024-1971</f>
        <v>53</v>
      </c>
      <c r="G55" s="9">
        <f t="shared" si="0"/>
        <v>54</v>
      </c>
      <c r="H55" s="10" t="s">
        <v>14</v>
      </c>
    </row>
    <row r="56" spans="1:8">
      <c r="A56" s="5">
        <f t="shared" si="1"/>
        <v>53</v>
      </c>
      <c r="B56" s="6">
        <v>66782458</v>
      </c>
      <c r="C56" s="6" t="s">
        <v>26</v>
      </c>
      <c r="D56" s="7">
        <v>40749</v>
      </c>
      <c r="E56" s="7">
        <v>28317</v>
      </c>
      <c r="F56" s="8">
        <f>2024-1977</f>
        <v>47</v>
      </c>
      <c r="G56" s="8">
        <f t="shared" si="0"/>
        <v>48</v>
      </c>
      <c r="H56" s="17" t="s">
        <v>8</v>
      </c>
    </row>
    <row r="57" spans="1:8">
      <c r="A57" s="5">
        <f t="shared" si="1"/>
        <v>54</v>
      </c>
      <c r="B57" s="6">
        <v>1023864781</v>
      </c>
      <c r="C57" s="6" t="s">
        <v>60</v>
      </c>
      <c r="D57" s="7">
        <v>45505</v>
      </c>
      <c r="E57" s="7">
        <v>31628</v>
      </c>
      <c r="F57" s="8">
        <f>2024-1986</f>
        <v>38</v>
      </c>
      <c r="G57" s="9">
        <f t="shared" si="0"/>
        <v>39</v>
      </c>
      <c r="H57" s="10" t="s">
        <v>14</v>
      </c>
    </row>
    <row r="58" spans="1:8">
      <c r="A58" s="5">
        <f t="shared" si="1"/>
        <v>55</v>
      </c>
      <c r="B58" s="6">
        <v>80499499</v>
      </c>
      <c r="C58" s="6" t="s">
        <v>20</v>
      </c>
      <c r="D58" s="7">
        <v>35403</v>
      </c>
      <c r="E58" s="7">
        <v>26534</v>
      </c>
      <c r="F58" s="8">
        <f>2024-1972</f>
        <v>52</v>
      </c>
      <c r="G58" s="9">
        <f t="shared" si="0"/>
        <v>53</v>
      </c>
      <c r="H58" s="10" t="s">
        <v>14</v>
      </c>
    </row>
    <row r="59" spans="1:8">
      <c r="A59" s="5">
        <f t="shared" si="1"/>
        <v>56</v>
      </c>
      <c r="B59" s="6">
        <v>2236721</v>
      </c>
      <c r="C59" s="6" t="s">
        <v>44</v>
      </c>
      <c r="D59" s="7">
        <v>44774</v>
      </c>
      <c r="E59" s="7">
        <v>29714</v>
      </c>
      <c r="F59" s="8">
        <f>2024-1981</f>
        <v>43</v>
      </c>
      <c r="G59" s="9">
        <f t="shared" si="0"/>
        <v>44</v>
      </c>
      <c r="H59" s="10" t="s">
        <v>14</v>
      </c>
    </row>
    <row r="60" spans="1:8">
      <c r="A60" s="5">
        <f t="shared" si="1"/>
        <v>57</v>
      </c>
      <c r="B60" s="6">
        <v>51725551</v>
      </c>
      <c r="C60" s="6" t="s">
        <v>57</v>
      </c>
      <c r="D60" s="7">
        <v>45448</v>
      </c>
      <c r="E60" s="7">
        <v>23494</v>
      </c>
      <c r="F60" s="11">
        <f>2024-1964</f>
        <v>60</v>
      </c>
      <c r="G60" s="8">
        <f t="shared" si="0"/>
        <v>61</v>
      </c>
      <c r="H60" s="8" t="s">
        <v>8</v>
      </c>
    </row>
    <row r="61" spans="1:8">
      <c r="A61" s="5">
        <f t="shared" si="1"/>
        <v>58</v>
      </c>
      <c r="B61" s="6">
        <v>52266488</v>
      </c>
      <c r="C61" s="6" t="s">
        <v>71</v>
      </c>
      <c r="D61" s="7">
        <v>45748</v>
      </c>
      <c r="E61" s="7">
        <v>28061</v>
      </c>
      <c r="F61" s="6"/>
      <c r="G61" s="8">
        <f>2025-1976</f>
        <v>49</v>
      </c>
      <c r="H61" s="8" t="s">
        <v>72</v>
      </c>
    </row>
    <row r="62" spans="1:8">
      <c r="A62" s="6"/>
      <c r="B62" s="6"/>
      <c r="C62" s="6"/>
      <c r="D62" s="6"/>
      <c r="E62" s="6"/>
      <c r="F62" s="6"/>
      <c r="G62" s="6"/>
      <c r="H62" s="6"/>
    </row>
    <row r="63" spans="1:8" hidden="1">
      <c r="A63" s="6"/>
      <c r="B63" s="6"/>
      <c r="C63" s="6" t="s">
        <v>66</v>
      </c>
      <c r="D63" s="13" t="s">
        <v>67</v>
      </c>
      <c r="E63" s="13">
        <v>3</v>
      </c>
      <c r="F63" s="6"/>
      <c r="G63" s="12"/>
    </row>
    <row r="64" spans="1:8" hidden="1">
      <c r="A64" s="6"/>
      <c r="B64" s="6"/>
      <c r="C64" s="6"/>
      <c r="D64" s="13" t="s">
        <v>68</v>
      </c>
      <c r="E64" s="13">
        <v>6</v>
      </c>
      <c r="F64" s="6"/>
      <c r="G64" s="12"/>
    </row>
    <row r="67" spans="3:5" ht="15">
      <c r="C67" s="14" t="s">
        <v>73</v>
      </c>
      <c r="D67" s="14" t="s">
        <v>74</v>
      </c>
      <c r="E67" s="14" t="s">
        <v>75</v>
      </c>
    </row>
    <row r="68" spans="3:5" ht="15">
      <c r="C68" s="15" t="s">
        <v>89</v>
      </c>
      <c r="D68" s="16">
        <v>1</v>
      </c>
      <c r="E68" s="16">
        <v>1</v>
      </c>
    </row>
    <row r="69" spans="3:5" ht="15">
      <c r="C69" s="15" t="s">
        <v>76</v>
      </c>
      <c r="D69" s="16">
        <v>10</v>
      </c>
      <c r="E69" s="16">
        <v>10</v>
      </c>
    </row>
    <row r="70" spans="3:5" ht="15">
      <c r="C70" s="15" t="s">
        <v>88</v>
      </c>
      <c r="D70" s="16">
        <v>22</v>
      </c>
      <c r="E70" s="16">
        <v>26</v>
      </c>
    </row>
    <row r="71" spans="3:5" ht="15">
      <c r="C71" s="15" t="s">
        <v>77</v>
      </c>
      <c r="D71" s="16">
        <v>0</v>
      </c>
      <c r="E71" s="16">
        <v>0</v>
      </c>
    </row>
    <row r="72" spans="3:5" ht="15">
      <c r="C72" s="15" t="s">
        <v>78</v>
      </c>
      <c r="D72" s="16">
        <v>0</v>
      </c>
      <c r="E72" s="16">
        <v>0</v>
      </c>
    </row>
    <row r="73" spans="3:5" ht="15">
      <c r="C73" s="15" t="s">
        <v>79</v>
      </c>
      <c r="D73" s="16">
        <v>0</v>
      </c>
      <c r="E73" s="16">
        <v>0</v>
      </c>
    </row>
    <row r="74" spans="3:5" ht="15">
      <c r="C74" s="15" t="s">
        <v>80</v>
      </c>
      <c r="D74" s="16">
        <v>0</v>
      </c>
      <c r="E74" s="16">
        <v>0</v>
      </c>
    </row>
    <row r="75" spans="3:5" ht="15">
      <c r="C75" s="15" t="s">
        <v>81</v>
      </c>
      <c r="D75" s="16">
        <v>2</v>
      </c>
      <c r="E75" s="16">
        <v>2</v>
      </c>
    </row>
    <row r="76" spans="3:5" ht="15">
      <c r="C76" s="15" t="s">
        <v>82</v>
      </c>
      <c r="D76" s="16">
        <v>0</v>
      </c>
      <c r="E76" s="16">
        <v>0</v>
      </c>
    </row>
    <row r="77" spans="3:5" ht="15">
      <c r="C77" s="15" t="s">
        <v>83</v>
      </c>
      <c r="D77" s="16">
        <v>0</v>
      </c>
      <c r="E77" s="16">
        <v>0</v>
      </c>
    </row>
    <row r="78" spans="3:5" ht="15">
      <c r="C78" s="15" t="s">
        <v>84</v>
      </c>
      <c r="D78" s="16">
        <v>0</v>
      </c>
      <c r="E78" s="16">
        <v>0</v>
      </c>
    </row>
    <row r="79" spans="3:5" ht="15">
      <c r="C79" s="15" t="s">
        <v>85</v>
      </c>
      <c r="D79" s="16">
        <v>0</v>
      </c>
      <c r="E79" s="16">
        <v>0</v>
      </c>
    </row>
    <row r="80" spans="3:5" ht="15">
      <c r="C80" s="15" t="s">
        <v>86</v>
      </c>
      <c r="D80" s="16">
        <v>0</v>
      </c>
      <c r="E80" s="16">
        <v>0</v>
      </c>
    </row>
    <row r="81" spans="3:5" ht="15">
      <c r="C81" s="15" t="s">
        <v>87</v>
      </c>
      <c r="D81" s="16">
        <v>0</v>
      </c>
      <c r="E81" s="16">
        <v>0</v>
      </c>
    </row>
  </sheetData>
  <autoFilter ref="A3:H61"/>
  <sortState ref="A4:H60">
    <sortCondition ref="C4:C6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AÑO 2024- 2025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Julieta Alvarado Roa</dc:creator>
  <cp:lastModifiedBy>CONSTANZA ADRIANA CARDENAS CAMACHO</cp:lastModifiedBy>
  <dcterms:created xsi:type="dcterms:W3CDTF">2025-05-06T00:03:38Z</dcterms:created>
  <dcterms:modified xsi:type="dcterms:W3CDTF">2025-05-07T16:06:37Z</dcterms:modified>
</cp:coreProperties>
</file>